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imbosnl-my.sharepoint.com/personal/fkleinhazebroek_trimbos_nl/Documents/Documents/"/>
    </mc:Choice>
  </mc:AlternateContent>
  <xr:revisionPtr revIDLastSave="0" documentId="8_{2E6DB256-E5A8-42AA-AE6E-3C48444F62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1" l="1"/>
  <c r="B24" i="1"/>
  <c r="B17" i="1"/>
  <c r="B20" i="1" s="1"/>
  <c r="B31" i="1" s="1"/>
  <c r="B7" i="1"/>
  <c r="B36" i="1" s="1"/>
  <c r="B37" i="1" s="1"/>
  <c r="B11" i="1" l="1"/>
  <c r="B38" i="1"/>
  <c r="B32" i="1"/>
</calcChain>
</file>

<file path=xl/sharedStrings.xml><?xml version="1.0" encoding="utf-8"?>
<sst xmlns="http://schemas.openxmlformats.org/spreadsheetml/2006/main" count="45" uniqueCount="41">
  <si>
    <t>Indicator</t>
  </si>
  <si>
    <t>Waarde</t>
  </si>
  <si>
    <t>Jaar</t>
  </si>
  <si>
    <t>Bron</t>
  </si>
  <si>
    <t>FTE</t>
  </si>
  <si>
    <t>Werkzame Beroepsbevolking in Nederland</t>
  </si>
  <si>
    <t>https://opendata.cbs.nl/statline/#/CBS/nl/dataset/82309ned/table?ts=1526548570753</t>
  </si>
  <si>
    <t>Aantal fulltime</t>
  </si>
  <si>
    <t>Aantal 20-35 uur per week (gemiddeld 28u per week)</t>
  </si>
  <si>
    <t>Aantal &lt;20 uur per week (gemiddeld 10u per week)</t>
  </si>
  <si>
    <t>Totaal aantal FTE</t>
  </si>
  <si>
    <t xml:space="preserve">Rokers  </t>
  </si>
  <si>
    <t>% rokers &gt;18 jaar</t>
  </si>
  <si>
    <t>https://www.cbs.nl/nl-nl/cijfers/detail/85457NED</t>
  </si>
  <si>
    <t xml:space="preserve">#FTE rokers </t>
  </si>
  <si>
    <t xml:space="preserve">Absentëisme </t>
  </si>
  <si>
    <r>
      <rPr>
        <sz val="7"/>
        <color rgb="FF242424"/>
        <rFont val="Times New Roman"/>
      </rPr>
      <t> </t>
    </r>
    <r>
      <rPr>
        <sz val="11"/>
        <color rgb="FF242424"/>
        <rFont val="Calibri"/>
      </rPr>
      <t>Gemiddelde verzuimfrequentie (per jaar)</t>
    </r>
  </si>
  <si>
    <t>https://opendata.cbs.nl/statline/#/CBS/nl/dataset/83056NED/table</t>
  </si>
  <si>
    <t>Gemiddelde verzuimduur (dagen)</t>
  </si>
  <si>
    <t>Roker verzuimt 1,4 keer meer dan niet-roker</t>
  </si>
  <si>
    <t>https://www.cbs.nl/nl-nl/publicatie/2007/47/gezondheid-en-zorg-in-cijfers-2007</t>
  </si>
  <si>
    <t>Gemiddeld extra verzuim per roker (dagen)</t>
  </si>
  <si>
    <t>Loonkosten per gewerkt uur</t>
  </si>
  <si>
    <t>https://www.cbs.nl/nl-nl/cijfers/detail/84163NED#shortTableDescription</t>
  </si>
  <si>
    <t>Kosten Absenteïsme per FTE roker per jaar</t>
  </si>
  <si>
    <t>Presenteïsme</t>
  </si>
  <si>
    <t>Presenteïsme komt bij rokers vaker voor dan bij niet rokers gedurende 1% van de totale uren per jaar</t>
  </si>
  <si>
    <t>https://ucanr.edu/sites/tobaccofree/files/175136.pdf</t>
  </si>
  <si>
    <t>Kosten Presenteïsme per FTE roker per jaar</t>
  </si>
  <si>
    <t>Rookpauzes</t>
  </si>
  <si>
    <t>Rokers nemen elke dag twee extra pauzes van 15 minuten in vergelijking met niet rokers (uren)</t>
  </si>
  <si>
    <t>http://ucanr.edu/sites/tobaccofree/files/175136.pdf</t>
  </si>
  <si>
    <t>Kosten Rookpauzes per FTE roker per jaar</t>
  </si>
  <si>
    <t>Kosten</t>
  </si>
  <si>
    <t>Gemiddelde kosten per roker per jaar</t>
  </si>
  <si>
    <t>Totaal kosten jaarlijks productiviteitsverlies in Nederland</t>
  </si>
  <si>
    <t>Jouw organisatie (Rekenvoorbeeld)</t>
  </si>
  <si>
    <t>Aantal medewerkers</t>
  </si>
  <si>
    <t>Aantal FTE</t>
  </si>
  <si>
    <t>Aantal FTE Rokers</t>
  </si>
  <si>
    <t>Totaal kosten jaarlijks productiviteitsverlies rokers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</si>
</sst>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\-[$€-2]\ * #,##0.00_-;_-[$€-2]\ * &quot;-&quot;??_-;_-@_-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242424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color rgb="FF242424"/>
      <name val="Times New Roman"/>
      <family val="1"/>
      <charset val="1"/>
    </font>
    <font>
      <sz val="7"/>
      <color rgb="FF242424"/>
      <name val="Times New Roman"/>
    </font>
    <font>
      <sz val="11"/>
      <color rgb="FF242424"/>
      <name val="Calibri"/>
    </font>
    <font>
      <sz val="11"/>
      <color rgb="FF444444"/>
      <name val="Calibri"/>
      <family val="2"/>
      <charset val="1"/>
    </font>
    <font>
      <b/>
      <sz val="11"/>
      <color rgb="FF242424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4"/>
      <color rgb="FF242424"/>
      <name val="Calibri"/>
      <family val="2"/>
      <charset val="1"/>
    </font>
    <font>
      <sz val="11"/>
      <color rgb="FF000000"/>
      <name val="Calibri"/>
      <family val="2"/>
      <charset val="1"/>
    </font>
    <font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8"/>
      <color theme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1" fillId="0" borderId="0" xfId="1"/>
    <xf numFmtId="1" fontId="2" fillId="0" borderId="0" xfId="0" applyNumberFormat="1" applyFont="1"/>
    <xf numFmtId="1" fontId="0" fillId="0" borderId="0" xfId="0" applyNumberFormat="1"/>
    <xf numFmtId="0" fontId="3" fillId="0" borderId="0" xfId="0" applyFont="1"/>
    <xf numFmtId="1" fontId="3" fillId="0" borderId="0" xfId="0" applyNumberFormat="1" applyFont="1"/>
    <xf numFmtId="9" fontId="0" fillId="0" borderId="0" xfId="0" applyNumberFormat="1"/>
    <xf numFmtId="0" fontId="7" fillId="0" borderId="0" xfId="0" applyFont="1"/>
    <xf numFmtId="164" fontId="0" fillId="0" borderId="0" xfId="0" applyNumberFormat="1"/>
    <xf numFmtId="0" fontId="8" fillId="0" borderId="0" xfId="0" applyFont="1"/>
    <xf numFmtId="164" fontId="3" fillId="0" borderId="0" xfId="0" applyNumberFormat="1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3" fillId="0" borderId="0" xfId="0" applyFont="1"/>
    <xf numFmtId="0" fontId="14" fillId="0" borderId="0" xfId="0" applyFont="1"/>
    <xf numFmtId="0" fontId="9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390525</xdr:colOff>
      <xdr:row>34</xdr:row>
      <xdr:rowOff>66675</xdr:rowOff>
    </xdr:from>
    <xdr:to>
      <xdr:col>3</xdr:col>
      <xdr:colOff>3276600</xdr:colOff>
      <xdr:row>37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C97711-DFC0-8D00-D688-08A141491342}"/>
            </a:ext>
          </a:extLst>
        </xdr:cNvPr>
        <xdr:cNvSpPr txBox="1"/>
      </xdr:nvSpPr>
      <xdr:spPr>
        <a:xfrm>
          <a:off x="5067300" y="7229475"/>
          <a:ext cx="3619500" cy="695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&lt;-- Vul hier het aantal medewerkers in van jouw organisatie.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De rekentool berekent dan m.b.v. de bovenstaande data de geschatte jaarlijkse kosten productiviteitsverlies rokers.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bs.nl/nl-nl/publicatie/2007/47/gezondheid-en-zorg-in-cijfers-2007" TargetMode="External"/><Relationship Id="rId3" Type="http://schemas.openxmlformats.org/officeDocument/2006/relationships/hyperlink" Target="https://opendata.cbs.nl/statline/" TargetMode="External"/><Relationship Id="rId7" Type="http://schemas.openxmlformats.org/officeDocument/2006/relationships/hyperlink" Target="https://opendata.cbs.nl/statline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opendata.cbs.nl/statline/" TargetMode="External"/><Relationship Id="rId1" Type="http://schemas.openxmlformats.org/officeDocument/2006/relationships/hyperlink" Target="https://opendata.cbs.nl/statline/" TargetMode="External"/><Relationship Id="rId6" Type="http://schemas.openxmlformats.org/officeDocument/2006/relationships/hyperlink" Target="https://opendata.cbs.nl/statline/" TargetMode="External"/><Relationship Id="rId11" Type="http://schemas.openxmlformats.org/officeDocument/2006/relationships/hyperlink" Target="http://ucanr.edu/sites/tobaccofree/files/175136.pdf" TargetMode="External"/><Relationship Id="rId5" Type="http://schemas.openxmlformats.org/officeDocument/2006/relationships/hyperlink" Target="https://www.cbs.nl/nl-nl/cijfers/detail/85457NED" TargetMode="External"/><Relationship Id="rId10" Type="http://schemas.openxmlformats.org/officeDocument/2006/relationships/hyperlink" Target="https://ucanr.edu/sites/tobaccofree/files/175136.pdf" TargetMode="External"/><Relationship Id="rId4" Type="http://schemas.openxmlformats.org/officeDocument/2006/relationships/hyperlink" Target="https://opendata.cbs.nl/statline/" TargetMode="External"/><Relationship Id="rId9" Type="http://schemas.openxmlformats.org/officeDocument/2006/relationships/hyperlink" Target="https://www.cbs.nl/nl-nl/cijfers/detail/84163NE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"/>
  <sheetViews>
    <sheetView tabSelected="1" topLeftCell="A20" workbookViewId="0">
      <selection activeCell="B36" sqref="B36"/>
    </sheetView>
  </sheetViews>
  <sheetFormatPr defaultColWidth="8.85546875" defaultRowHeight="15" x14ac:dyDescent="0.25"/>
  <cols>
    <col min="1" max="1" width="51" style="12" customWidth="1"/>
    <col min="2" max="2" width="19.140625" bestFit="1" customWidth="1"/>
    <col min="3" max="3" width="11" bestFit="1" customWidth="1"/>
    <col min="4" max="4" width="79.85546875" bestFit="1" customWidth="1"/>
  </cols>
  <sheetData>
    <row r="1" spans="1:5" s="18" customFormat="1" x14ac:dyDescent="0.25">
      <c r="A1" s="19" t="s">
        <v>0</v>
      </c>
      <c r="B1" s="18" t="s">
        <v>1</v>
      </c>
      <c r="C1" s="18" t="s">
        <v>2</v>
      </c>
      <c r="D1" s="18" t="s">
        <v>3</v>
      </c>
    </row>
    <row r="2" spans="1:5" s="22" customFormat="1" ht="18.75" x14ac:dyDescent="0.3">
      <c r="A2" s="22" t="s">
        <v>4</v>
      </c>
    </row>
    <row r="3" spans="1:5" x14ac:dyDescent="0.25">
      <c r="A3" s="13" t="s">
        <v>5</v>
      </c>
      <c r="B3" s="3">
        <v>9412000</v>
      </c>
      <c r="C3" s="1">
        <v>2022</v>
      </c>
      <c r="D3" s="2" t="s">
        <v>6</v>
      </c>
    </row>
    <row r="4" spans="1:5" x14ac:dyDescent="0.25">
      <c r="A4" s="13" t="s">
        <v>7</v>
      </c>
      <c r="B4" s="4">
        <v>4912000</v>
      </c>
      <c r="C4" s="1">
        <v>2022</v>
      </c>
      <c r="D4" s="2" t="s">
        <v>6</v>
      </c>
    </row>
    <row r="5" spans="1:5" x14ac:dyDescent="0.25">
      <c r="A5" s="13" t="s">
        <v>8</v>
      </c>
      <c r="B5" s="4">
        <v>2945000</v>
      </c>
      <c r="C5" s="1">
        <v>2022</v>
      </c>
      <c r="D5" s="2" t="s">
        <v>6</v>
      </c>
    </row>
    <row r="6" spans="1:5" x14ac:dyDescent="0.25">
      <c r="A6" s="13" t="s">
        <v>9</v>
      </c>
      <c r="B6" s="4">
        <v>1555000</v>
      </c>
      <c r="C6" s="1">
        <v>2022</v>
      </c>
      <c r="D6" s="2" t="s">
        <v>6</v>
      </c>
    </row>
    <row r="7" spans="1:5" x14ac:dyDescent="0.25">
      <c r="A7" s="14" t="s">
        <v>10</v>
      </c>
      <c r="B7" s="6">
        <f>(B6*(10/40))+(B5*(28/40))+B4</f>
        <v>7362250</v>
      </c>
    </row>
    <row r="9" spans="1:5" s="22" customFormat="1" ht="18.75" x14ac:dyDescent="0.3">
      <c r="A9" s="22" t="s">
        <v>11</v>
      </c>
    </row>
    <row r="10" spans="1:5" x14ac:dyDescent="0.25">
      <c r="A10" s="12" t="s">
        <v>12</v>
      </c>
      <c r="B10" s="7">
        <v>0.189</v>
      </c>
      <c r="C10">
        <v>2022</v>
      </c>
      <c r="D10" s="2" t="s">
        <v>13</v>
      </c>
    </row>
    <row r="11" spans="1:5" x14ac:dyDescent="0.25">
      <c r="A11" s="14" t="s">
        <v>14</v>
      </c>
      <c r="B11" s="6">
        <f>B7*B10</f>
        <v>1391465.25</v>
      </c>
    </row>
    <row r="12" spans="1:5" x14ac:dyDescent="0.25">
      <c r="A12" s="14"/>
      <c r="B12" s="6"/>
    </row>
    <row r="13" spans="1:5" s="22" customFormat="1" ht="18.75" x14ac:dyDescent="0.3">
      <c r="A13" s="22" t="s">
        <v>15</v>
      </c>
    </row>
    <row r="14" spans="1:5" x14ac:dyDescent="0.25">
      <c r="A14" s="15" t="s">
        <v>16</v>
      </c>
      <c r="B14">
        <v>1.5</v>
      </c>
      <c r="C14">
        <v>2022</v>
      </c>
      <c r="D14" s="2" t="s">
        <v>17</v>
      </c>
    </row>
    <row r="15" spans="1:5" x14ac:dyDescent="0.25">
      <c r="A15" s="12" t="s">
        <v>18</v>
      </c>
      <c r="B15">
        <v>9</v>
      </c>
      <c r="C15">
        <v>2022</v>
      </c>
      <c r="D15" s="2" t="s">
        <v>17</v>
      </c>
    </row>
    <row r="16" spans="1:5" x14ac:dyDescent="0.25">
      <c r="A16" s="13" t="s">
        <v>19</v>
      </c>
      <c r="B16">
        <v>1.4</v>
      </c>
      <c r="C16">
        <v>2007</v>
      </c>
      <c r="D16" s="2" t="s">
        <v>20</v>
      </c>
      <c r="E16" s="8"/>
    </row>
    <row r="17" spans="1:4" x14ac:dyDescent="0.25">
      <c r="A17" s="16" t="s">
        <v>21</v>
      </c>
      <c r="B17" s="5">
        <f>(B16*B15)-B15</f>
        <v>3.5999999999999996</v>
      </c>
    </row>
    <row r="18" spans="1:4" x14ac:dyDescent="0.25">
      <c r="A18" s="13"/>
    </row>
    <row r="19" spans="1:4" x14ac:dyDescent="0.25">
      <c r="A19" s="12" t="s">
        <v>22</v>
      </c>
      <c r="B19" s="9">
        <v>44.9</v>
      </c>
      <c r="C19">
        <v>2022</v>
      </c>
      <c r="D19" s="2" t="s">
        <v>23</v>
      </c>
    </row>
    <row r="20" spans="1:4" x14ac:dyDescent="0.25">
      <c r="A20" s="16" t="s">
        <v>24</v>
      </c>
      <c r="B20" s="11">
        <f>B17*8*B19</f>
        <v>1293.1199999999999</v>
      </c>
    </row>
    <row r="22" spans="1:4" s="23" customFormat="1" ht="18.75" x14ac:dyDescent="0.3">
      <c r="A22" s="23" t="s">
        <v>25</v>
      </c>
    </row>
    <row r="23" spans="1:4" ht="30" x14ac:dyDescent="0.25">
      <c r="A23" s="13" t="s">
        <v>26</v>
      </c>
      <c r="B23" s="7">
        <v>0.01</v>
      </c>
      <c r="C23">
        <v>2013</v>
      </c>
      <c r="D23" s="2" t="s">
        <v>27</v>
      </c>
    </row>
    <row r="24" spans="1:4" x14ac:dyDescent="0.25">
      <c r="A24" s="10" t="s">
        <v>28</v>
      </c>
      <c r="B24" s="11">
        <f>225*8*B19*B23</f>
        <v>808.2</v>
      </c>
    </row>
    <row r="26" spans="1:4" s="24" customFormat="1" ht="18.75" x14ac:dyDescent="0.3">
      <c r="A26" s="24" t="s">
        <v>29</v>
      </c>
    </row>
    <row r="27" spans="1:4" x14ac:dyDescent="0.25">
      <c r="A27" s="1" t="s">
        <v>30</v>
      </c>
      <c r="B27">
        <v>0.5</v>
      </c>
      <c r="C27">
        <v>2013</v>
      </c>
      <c r="D27" s="2" t="s">
        <v>31</v>
      </c>
    </row>
    <row r="28" spans="1:4" x14ac:dyDescent="0.25">
      <c r="A28" s="10" t="s">
        <v>32</v>
      </c>
      <c r="B28" s="11">
        <f>225*B19*B27</f>
        <v>5051.25</v>
      </c>
    </row>
    <row r="30" spans="1:4" s="22" customFormat="1" ht="18.75" x14ac:dyDescent="0.3">
      <c r="A30" s="22" t="s">
        <v>33</v>
      </c>
    </row>
    <row r="31" spans="1:4" x14ac:dyDescent="0.25">
      <c r="A31" s="12" t="s">
        <v>34</v>
      </c>
      <c r="B31" s="11">
        <f>B20+B24+B28</f>
        <v>7152.57</v>
      </c>
    </row>
    <row r="32" spans="1:4" x14ac:dyDescent="0.25">
      <c r="A32" s="17" t="s">
        <v>35</v>
      </c>
      <c r="B32" s="11">
        <f>B31*B11</f>
        <v>9952552603.1924992</v>
      </c>
    </row>
    <row r="34" spans="1:3" s="22" customFormat="1" ht="18.75" x14ac:dyDescent="0.3">
      <c r="A34" s="22" t="s">
        <v>36</v>
      </c>
    </row>
    <row r="35" spans="1:3" ht="23.25" x14ac:dyDescent="0.35">
      <c r="A35" s="12" t="s">
        <v>37</v>
      </c>
      <c r="B35" s="21">
        <v>2000</v>
      </c>
      <c r="C35" s="20"/>
    </row>
    <row r="36" spans="1:3" x14ac:dyDescent="0.25">
      <c r="A36" s="12" t="s">
        <v>38</v>
      </c>
      <c r="B36" s="4">
        <f>B35/B3*B7</f>
        <v>1564.4390140246494</v>
      </c>
    </row>
    <row r="37" spans="1:3" x14ac:dyDescent="0.25">
      <c r="A37" s="12" t="s">
        <v>39</v>
      </c>
      <c r="B37" s="4">
        <f>B36*0.19</f>
        <v>297.24341266468338</v>
      </c>
    </row>
    <row r="38" spans="1:3" x14ac:dyDescent="0.25">
      <c r="A38" s="17" t="s">
        <v>40</v>
      </c>
      <c r="B38" s="11">
        <f>B31*B37</f>
        <v>2126054.3161230343</v>
      </c>
    </row>
  </sheetData>
  <sheetProtection sheet="1" objects="1" scenarios="1"/>
  <protectedRanges>
    <protectedRange sqref="B35" name="Range1"/>
  </protectedRanges>
  <mergeCells count="7">
    <mergeCell ref="A34:XFD34"/>
    <mergeCell ref="A2:XFD2"/>
    <mergeCell ref="A13:XFD13"/>
    <mergeCell ref="A22:XFD22"/>
    <mergeCell ref="A26:XFD26"/>
    <mergeCell ref="A9:XFD9"/>
    <mergeCell ref="A30:XFD30"/>
  </mergeCells>
  <hyperlinks>
    <hyperlink ref="D3" r:id="rId1" location="/CBS/nl/dataset/82309ned/table?ts=1526548570753" xr:uid="{2D6B327C-3B7B-4DCA-873B-7756E9AD1550}"/>
    <hyperlink ref="D4" r:id="rId2" location="/CBS/nl/dataset/82309ned/table?ts=1526548570753" xr:uid="{10748CD3-9E83-424B-BC36-9150B9426C29}"/>
    <hyperlink ref="D5" r:id="rId3" location="/CBS/nl/dataset/82309ned/table?ts=1526548570753" xr:uid="{B336C66E-EDF5-45F2-B7B9-3E35403BA2A5}"/>
    <hyperlink ref="D6" r:id="rId4" location="/CBS/nl/dataset/82309ned/table?ts=1526548570753" xr:uid="{95FE9B57-5054-4F5C-A23C-3B55C4A164F2}"/>
    <hyperlink ref="D10" r:id="rId5" xr:uid="{A6044692-26A4-4F23-A16E-8C2983848E9F}"/>
    <hyperlink ref="D14" r:id="rId6" location="/CBS/nl/dataset/83056NED/table" xr:uid="{F2788E17-5A91-48C9-A69C-707E997C8B12}"/>
    <hyperlink ref="D15" r:id="rId7" location="/CBS/nl/dataset/83056NED/table" xr:uid="{5BD516DA-A72F-485F-A216-631D608E95AA}"/>
    <hyperlink ref="D16" r:id="rId8" xr:uid="{E111B019-730A-4741-BF6E-5BEA177FEA91}"/>
    <hyperlink ref="D19" r:id="rId9" location="shortTableDescription" xr:uid="{3A4E084F-2E54-4A59-9061-C38E118FC460}"/>
    <hyperlink ref="D23" r:id="rId10" xr:uid="{D829E351-5B23-4E12-92CF-93AF0275E8BA}"/>
    <hyperlink ref="D27" r:id="rId11" xr:uid="{9D4BF9DC-C6E0-4E1C-A25C-1021873C6E7F}"/>
  </hyperlinks>
  <pageMargins left="0.7" right="0.7" top="0.75" bottom="0.75" header="0.3" footer="0.3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Frida Klein Hazebroek</cp:lastModifiedBy>
  <cp:revision/>
  <dcterms:created xsi:type="dcterms:W3CDTF">2023-05-19T08:53:09Z</dcterms:created>
  <dcterms:modified xsi:type="dcterms:W3CDTF">2023-07-27T13:39:46Z</dcterms:modified>
  <cp:category/>
  <cp:contentStatus/>
</cp:coreProperties>
</file>